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110" activeTab="1"/>
  </bookViews>
  <sheets>
    <sheet name="МП по ГРБС" sheetId="1" r:id="rId1"/>
    <sheet name="МП" sheetId="2" r:id="rId2"/>
  </sheets>
  <definedNames>
    <definedName name="_xlnm.Print_Titles" localSheetId="0">'МП по ГРБС'!$3:$4</definedName>
  </definedNames>
  <calcPr fullCalcOnLoad="1"/>
</workbook>
</file>

<file path=xl/comments1.xml><?xml version="1.0" encoding="utf-8"?>
<comments xmlns="http://schemas.openxmlformats.org/spreadsheetml/2006/main">
  <authors>
    <author>Glavbuh</author>
  </authors>
  <commentList>
    <comment ref="A3" authorId="0">
      <text>
        <r>
          <rPr>
            <b/>
            <sz val="8"/>
            <rFont val="Tahoma"/>
            <family val="0"/>
          </rPr>
          <t>Glavbuh: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Glavbuh</author>
  </authors>
  <commentList>
    <comment ref="A3" authorId="0">
      <text>
        <r>
          <rPr>
            <b/>
            <sz val="8"/>
            <rFont val="Tahoma"/>
            <family val="0"/>
          </rPr>
          <t>Glavbuh: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<sst xmlns="http://schemas.openxmlformats.org/spreadsheetml/2006/main" count="50" uniqueCount="29">
  <si>
    <t>Наименование показателя</t>
  </si>
  <si>
    <t xml:space="preserve">    Администрация городского округа Шуя</t>
  </si>
  <si>
    <t xml:space="preserve">    Финансовое управление Администрации городского округа Шуя</t>
  </si>
  <si>
    <t xml:space="preserve">    Отдел культуры администрации городского округа Шуя</t>
  </si>
  <si>
    <t xml:space="preserve">    Отдел образования администрации городского округа Шуя</t>
  </si>
  <si>
    <t xml:space="preserve">    Отдел жилищно-коммунального хозяйства, транспорта, связи и благоустройства</t>
  </si>
  <si>
    <t>ВСЕГО РАСХОДОВ:</t>
  </si>
  <si>
    <t>% исполнения</t>
  </si>
  <si>
    <t>Утверждено</t>
  </si>
  <si>
    <t>Исполнено</t>
  </si>
  <si>
    <t xml:space="preserve">                                                                                                                   руб.</t>
  </si>
  <si>
    <t>Муниципальная программа «Повышение качества управления финансами бюджета городского округа Шуя»</t>
  </si>
  <si>
    <t>Муниципальная программа «Развитие общего  образования городского округа Шуя»</t>
  </si>
  <si>
    <t>Муниципальная программа «Обеспечение доступным и комфортным жильем, объектами инженерной инфраструктуры и  услугами жилищно-коммунального хозяйства  населения городского округа Шуя, строительство, ремонт и содержание улично-дорожной сети  городского округа Шуя»</t>
  </si>
  <si>
    <t>Муниципальная программа «Обеспечение безопасности граждан городского округа Шуя Ивановской области»</t>
  </si>
  <si>
    <t>Муниципальная программа «Развитие физической культуры, спорта и молодежной политики в городском округе Шуя»</t>
  </si>
  <si>
    <t xml:space="preserve">Муниципальная программа
«Эффективная реализация органами местного самоуправления полномочий по решению вопросов местного значения»
</t>
  </si>
  <si>
    <t>Муниципальная  программа «Развитие малого и среднего предпринимательства в городском округе Шуя на 2016-2020 годы»</t>
  </si>
  <si>
    <t>Муниципальная программа  «Культура городского округа Шуя»</t>
  </si>
  <si>
    <t>Муниципальные программы на 01.01.2017 г.</t>
  </si>
  <si>
    <t>Комитет по управлению муниципальным имуществом Администрации городского округа Шуя</t>
  </si>
  <si>
    <t>ИТОГО</t>
  </si>
  <si>
    <t>Отчет об исполнении муниципальных программ за 2016 г.</t>
  </si>
  <si>
    <t>Кассовое исполненение</t>
  </si>
  <si>
    <t>в том числе:</t>
  </si>
  <si>
    <t>за счет средств федерального бюджета</t>
  </si>
  <si>
    <t>за счет средств областного бюджета</t>
  </si>
  <si>
    <t xml:space="preserve">за счет средств бюджета городского округа </t>
  </si>
  <si>
    <t>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</si>
</sst>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3" fillId="35" borderId="2" xfId="57" applyNumberFormat="1" applyFont="1" applyFill="1" applyProtection="1">
      <alignment vertical="top" wrapText="1"/>
      <protection locked="0"/>
    </xf>
    <xf numFmtId="0" fontId="53" fillId="35" borderId="2" xfId="52" applyNumberFormat="1" applyFont="1" applyFill="1" applyProtection="1">
      <alignment horizontal="left"/>
      <protection locked="0"/>
    </xf>
    <xf numFmtId="0" fontId="54" fillId="35" borderId="0" xfId="40" applyNumberFormat="1" applyFont="1" applyFill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4" fontId="54" fillId="35" borderId="2" xfId="58" applyNumberFormat="1" applyFont="1" applyFill="1" applyProtection="1">
      <alignment horizontal="right" vertical="top" shrinkToFit="1"/>
      <protection locked="0"/>
    </xf>
    <xf numFmtId="10" fontId="54" fillId="35" borderId="2" xfId="58" applyNumberFormat="1" applyFont="1" applyFill="1" applyProtection="1">
      <alignment horizontal="right" vertical="top" shrinkToFit="1"/>
      <protection locked="0"/>
    </xf>
    <xf numFmtId="0" fontId="54" fillId="35" borderId="2" xfId="57" applyNumberFormat="1" applyFont="1" applyFill="1" applyProtection="1">
      <alignment vertical="top" wrapText="1"/>
      <protection locked="0"/>
    </xf>
    <xf numFmtId="0" fontId="54" fillId="35" borderId="0" xfId="56" applyNumberFormat="1" applyFont="1" applyFill="1" applyProtection="1">
      <alignment horizontal="left" wrapText="1"/>
      <protection locked="0"/>
    </xf>
    <xf numFmtId="4" fontId="53" fillId="35" borderId="2" xfId="58" applyNumberFormat="1" applyFont="1" applyFill="1" applyProtection="1">
      <alignment horizontal="right" vertical="top" shrinkToFit="1"/>
      <protection locked="0"/>
    </xf>
    <xf numFmtId="10" fontId="53" fillId="35" borderId="2" xfId="58" applyNumberFormat="1" applyFont="1" applyFill="1" applyProtection="1">
      <alignment horizontal="right" vertical="top" shrinkToFit="1"/>
      <protection locked="0"/>
    </xf>
    <xf numFmtId="4" fontId="53" fillId="35" borderId="2" xfId="53" applyNumberFormat="1" applyFont="1" applyFill="1" applyProtection="1">
      <alignment horizontal="right" vertical="top" shrinkToFit="1"/>
      <protection locked="0"/>
    </xf>
    <xf numFmtId="0" fontId="5" fillId="0" borderId="2" xfId="0" applyFont="1" applyBorder="1" applyAlignment="1">
      <alignment wrapText="1"/>
    </xf>
    <xf numFmtId="0" fontId="54" fillId="0" borderId="0" xfId="43" applyNumberFormat="1" applyFont="1" applyBorder="1" applyAlignment="1" applyProtection="1">
      <alignment horizontal="left"/>
      <protection locked="0"/>
    </xf>
    <xf numFmtId="0" fontId="54" fillId="0" borderId="0" xfId="43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53" fillId="36" borderId="0" xfId="0" applyFont="1" applyFill="1" applyAlignment="1">
      <alignment horizontal="center" wrapText="1"/>
    </xf>
    <xf numFmtId="0" fontId="54" fillId="35" borderId="0" xfId="56" applyNumberFormat="1" applyFont="1" applyFill="1" applyProtection="1">
      <alignment horizontal="left" wrapText="1"/>
      <protection locked="0"/>
    </xf>
    <xf numFmtId="0" fontId="54" fillId="35" borderId="0" xfId="56" applyFont="1" applyFill="1">
      <alignment horizontal="left" wrapText="1"/>
      <protection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4" fillId="0" borderId="16" xfId="43" applyNumberFormat="1" applyFont="1" applyBorder="1" applyAlignment="1" applyProtection="1">
      <alignment horizontal="left"/>
      <protection locked="0"/>
    </xf>
    <xf numFmtId="0" fontId="54" fillId="0" borderId="16" xfId="43" applyFont="1" applyBorder="1" applyAlignment="1">
      <alignment horizontal="left"/>
      <protection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6" fillId="36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56" fillId="35" borderId="17" xfId="57" applyNumberFormat="1" applyFont="1" applyFill="1" applyBorder="1" applyProtection="1">
      <alignment vertical="top" wrapText="1"/>
      <protection locked="0"/>
    </xf>
    <xf numFmtId="4" fontId="32" fillId="0" borderId="17" xfId="0" applyNumberFormat="1" applyFont="1" applyBorder="1" applyAlignment="1">
      <alignment/>
    </xf>
    <xf numFmtId="4" fontId="32" fillId="0" borderId="17" xfId="0" applyNumberFormat="1" applyFont="1" applyBorder="1" applyAlignment="1">
      <alignment horizontal="right"/>
    </xf>
    <xf numFmtId="10" fontId="32" fillId="0" borderId="17" xfId="0" applyNumberFormat="1" applyFont="1" applyBorder="1" applyAlignment="1">
      <alignment/>
    </xf>
    <xf numFmtId="4" fontId="56" fillId="35" borderId="17" xfId="0" applyNumberFormat="1" applyFont="1" applyFill="1" applyBorder="1" applyAlignment="1" applyProtection="1">
      <alignment horizontal="right" shrinkToFit="1"/>
      <protection/>
    </xf>
    <xf numFmtId="4" fontId="32" fillId="35" borderId="17" xfId="0" applyNumberFormat="1" applyFont="1" applyFill="1" applyBorder="1" applyAlignment="1">
      <alignment horizontal="right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9.140625" defaultRowHeight="15" outlineLevelRow="1"/>
  <cols>
    <col min="1" max="1" width="40.00390625" style="5" customWidth="1"/>
    <col min="2" max="3" width="18.57421875" style="5" customWidth="1"/>
    <col min="4" max="4" width="13.8515625" style="5" customWidth="1"/>
    <col min="5" max="16384" width="9.140625" style="1" customWidth="1"/>
  </cols>
  <sheetData>
    <row r="1" spans="1:4" ht="26.25" customHeight="1">
      <c r="A1" s="17" t="s">
        <v>19</v>
      </c>
      <c r="B1" s="17"/>
      <c r="C1" s="17"/>
      <c r="D1" s="17"/>
    </row>
    <row r="2" spans="1:4" ht="22.5" customHeight="1">
      <c r="A2" s="22" t="s">
        <v>10</v>
      </c>
      <c r="B2" s="23"/>
      <c r="C2" s="23"/>
      <c r="D2" s="23"/>
    </row>
    <row r="3" spans="1:4" ht="26.25" customHeight="1">
      <c r="A3" s="24" t="s">
        <v>0</v>
      </c>
      <c r="B3" s="20" t="s">
        <v>8</v>
      </c>
      <c r="C3" s="20" t="s">
        <v>9</v>
      </c>
      <c r="D3" s="20" t="s">
        <v>7</v>
      </c>
    </row>
    <row r="4" spans="1:4" ht="15" customHeight="1">
      <c r="A4" s="25"/>
      <c r="B4" s="21"/>
      <c r="C4" s="21"/>
      <c r="D4" s="21"/>
    </row>
    <row r="5" spans="1:4" ht="15" customHeight="1">
      <c r="A5" s="2" t="s">
        <v>1</v>
      </c>
      <c r="B5" s="10">
        <f>B6+B7+B8+B9+B10+B11+B12</f>
        <v>98876920.81</v>
      </c>
      <c r="C5" s="10">
        <f>C6+C7+C8+C9+C10+C11+C12</f>
        <v>97734062.47</v>
      </c>
      <c r="D5" s="11">
        <f>C5/B5</f>
        <v>0.9884416066900374</v>
      </c>
    </row>
    <row r="6" spans="1:4" ht="63.75" customHeight="1">
      <c r="A6" s="8" t="s">
        <v>11</v>
      </c>
      <c r="B6" s="6">
        <v>685082.13</v>
      </c>
      <c r="C6" s="6">
        <v>23819.09</v>
      </c>
      <c r="D6" s="7">
        <f aca="true" t="shared" si="0" ref="D6:D29">C6/B6</f>
        <v>0.03476822552647812</v>
      </c>
    </row>
    <row r="7" spans="1:4" ht="48" customHeight="1" outlineLevel="1">
      <c r="A7" s="8" t="s">
        <v>12</v>
      </c>
      <c r="B7" s="6">
        <v>516294</v>
      </c>
      <c r="C7" s="6">
        <v>516294</v>
      </c>
      <c r="D7" s="7">
        <f t="shared" si="0"/>
        <v>1</v>
      </c>
    </row>
    <row r="8" spans="1:4" ht="142.5" customHeight="1" outlineLevel="1">
      <c r="A8" s="8" t="s">
        <v>13</v>
      </c>
      <c r="B8" s="6">
        <v>1615409</v>
      </c>
      <c r="C8" s="6">
        <v>1594099</v>
      </c>
      <c r="D8" s="7">
        <f t="shared" si="0"/>
        <v>0.9868082943700326</v>
      </c>
    </row>
    <row r="9" spans="1:4" ht="64.5" customHeight="1" outlineLevel="1">
      <c r="A9" s="8" t="s">
        <v>14</v>
      </c>
      <c r="B9" s="6">
        <v>12868672</v>
      </c>
      <c r="C9" s="6">
        <v>12744412.84</v>
      </c>
      <c r="D9" s="7">
        <f t="shared" si="0"/>
        <v>0.9903440572578118</v>
      </c>
    </row>
    <row r="10" spans="1:4" ht="66.75" customHeight="1" outlineLevel="1">
      <c r="A10" s="8" t="s">
        <v>15</v>
      </c>
      <c r="B10" s="6">
        <v>18489709.1</v>
      </c>
      <c r="C10" s="6">
        <v>18488509.1</v>
      </c>
      <c r="D10" s="7">
        <f t="shared" si="0"/>
        <v>0.9999350990330075</v>
      </c>
    </row>
    <row r="11" spans="1:4" ht="79.5" customHeight="1" outlineLevel="1">
      <c r="A11" s="8" t="s">
        <v>16</v>
      </c>
      <c r="B11" s="6">
        <v>63761754.58</v>
      </c>
      <c r="C11" s="6">
        <v>63426928.44</v>
      </c>
      <c r="D11" s="7">
        <f t="shared" si="0"/>
        <v>0.9947487935015982</v>
      </c>
    </row>
    <row r="12" spans="1:4" ht="63" customHeight="1" outlineLevel="1">
      <c r="A12" s="8" t="s">
        <v>17</v>
      </c>
      <c r="B12" s="6">
        <v>940000</v>
      </c>
      <c r="C12" s="6">
        <v>940000</v>
      </c>
      <c r="D12" s="7">
        <f t="shared" si="0"/>
        <v>1</v>
      </c>
    </row>
    <row r="13" spans="1:4" ht="30" customHeight="1">
      <c r="A13" s="2" t="s">
        <v>2</v>
      </c>
      <c r="B13" s="10">
        <f>B14</f>
        <v>4225961.81</v>
      </c>
      <c r="C13" s="10">
        <f>C14</f>
        <v>4223025.51</v>
      </c>
      <c r="D13" s="11">
        <f t="shared" si="0"/>
        <v>0.9993051759263296</v>
      </c>
    </row>
    <row r="14" spans="1:4" ht="63.75" customHeight="1" outlineLevel="1">
      <c r="A14" s="8" t="s">
        <v>11</v>
      </c>
      <c r="B14" s="6">
        <v>4225961.81</v>
      </c>
      <c r="C14" s="6">
        <v>4223025.51</v>
      </c>
      <c r="D14" s="7">
        <f t="shared" si="0"/>
        <v>0.9993051759263296</v>
      </c>
    </row>
    <row r="15" spans="1:4" ht="30" customHeight="1">
      <c r="A15" s="2" t="s">
        <v>3</v>
      </c>
      <c r="B15" s="10">
        <f>B16+B17</f>
        <v>53892100.43</v>
      </c>
      <c r="C15" s="10">
        <f>C16+C17</f>
        <v>53891912.32</v>
      </c>
      <c r="D15" s="11">
        <f t="shared" si="0"/>
        <v>0.9999965095069872</v>
      </c>
    </row>
    <row r="16" spans="1:4" ht="34.5" customHeight="1">
      <c r="A16" s="8" t="s">
        <v>18</v>
      </c>
      <c r="B16" s="6">
        <v>53823200.43</v>
      </c>
      <c r="C16" s="6">
        <v>53823012.32</v>
      </c>
      <c r="D16" s="7">
        <f t="shared" si="0"/>
        <v>0.9999965050387473</v>
      </c>
    </row>
    <row r="17" spans="1:4" ht="66" customHeight="1">
      <c r="A17" s="8" t="s">
        <v>15</v>
      </c>
      <c r="B17" s="6">
        <v>68900</v>
      </c>
      <c r="C17" s="6">
        <v>68900</v>
      </c>
      <c r="D17" s="7">
        <f t="shared" si="0"/>
        <v>1</v>
      </c>
    </row>
    <row r="18" spans="1:4" ht="33" customHeight="1">
      <c r="A18" s="2" t="s">
        <v>4</v>
      </c>
      <c r="B18" s="10">
        <f>B19+B20+B21+B22</f>
        <v>439120484.93</v>
      </c>
      <c r="C18" s="10">
        <f>C19+C20+C21+C22</f>
        <v>437874581.58</v>
      </c>
      <c r="D18" s="11">
        <f t="shared" si="0"/>
        <v>0.9971627300643954</v>
      </c>
    </row>
    <row r="19" spans="1:4" ht="53.25" customHeight="1">
      <c r="A19" s="8" t="s">
        <v>12</v>
      </c>
      <c r="B19" s="6">
        <v>438802084.93</v>
      </c>
      <c r="C19" s="6">
        <v>437556181.58</v>
      </c>
      <c r="D19" s="7">
        <f t="shared" si="0"/>
        <v>0.9971606713076607</v>
      </c>
    </row>
    <row r="20" spans="1:4" ht="141.75" customHeight="1">
      <c r="A20" s="8" t="s">
        <v>13</v>
      </c>
      <c r="B20" s="6">
        <v>50000</v>
      </c>
      <c r="C20" s="6">
        <v>50000</v>
      </c>
      <c r="D20" s="7">
        <f t="shared" si="0"/>
        <v>1</v>
      </c>
    </row>
    <row r="21" spans="1:4" ht="63.75" customHeight="1">
      <c r="A21" s="8" t="s">
        <v>14</v>
      </c>
      <c r="B21" s="6">
        <v>204000</v>
      </c>
      <c r="C21" s="6">
        <v>204000</v>
      </c>
      <c r="D21" s="7">
        <f t="shared" si="0"/>
        <v>1</v>
      </c>
    </row>
    <row r="22" spans="1:4" ht="64.5" customHeight="1">
      <c r="A22" s="8" t="s">
        <v>15</v>
      </c>
      <c r="B22" s="6">
        <v>64400</v>
      </c>
      <c r="C22" s="6">
        <v>64400</v>
      </c>
      <c r="D22" s="7">
        <f t="shared" si="0"/>
        <v>1</v>
      </c>
    </row>
    <row r="23" spans="1:4" ht="50.25" customHeight="1">
      <c r="A23" s="2" t="s">
        <v>5</v>
      </c>
      <c r="B23" s="10">
        <f>B24+B25+B26</f>
        <v>316130951.61</v>
      </c>
      <c r="C23" s="10">
        <f>C24+C25+C26</f>
        <v>168634163.41000003</v>
      </c>
      <c r="D23" s="11">
        <f t="shared" si="0"/>
        <v>0.5334313598563365</v>
      </c>
    </row>
    <row r="24" spans="1:4" ht="63.75" customHeight="1" outlineLevel="1">
      <c r="A24" s="8" t="s">
        <v>11</v>
      </c>
      <c r="B24" s="6">
        <v>212313.91</v>
      </c>
      <c r="C24" s="6">
        <v>212313.91</v>
      </c>
      <c r="D24" s="7">
        <f t="shared" si="0"/>
        <v>1</v>
      </c>
    </row>
    <row r="25" spans="1:4" ht="45" customHeight="1" outlineLevel="1">
      <c r="A25" s="8" t="s">
        <v>12</v>
      </c>
      <c r="B25" s="6">
        <v>5805593.44</v>
      </c>
      <c r="C25" s="6">
        <v>5539498.17</v>
      </c>
      <c r="D25" s="7">
        <f t="shared" si="0"/>
        <v>0.9541657071322582</v>
      </c>
    </row>
    <row r="26" spans="1:4" ht="142.5" customHeight="1" outlineLevel="1">
      <c r="A26" s="8" t="s">
        <v>13</v>
      </c>
      <c r="B26" s="6">
        <v>310113044.26</v>
      </c>
      <c r="C26" s="6">
        <v>162882351.33</v>
      </c>
      <c r="D26" s="7">
        <f t="shared" si="0"/>
        <v>0.5252354080063747</v>
      </c>
    </row>
    <row r="27" spans="1:4" ht="68.25" customHeight="1" outlineLevel="1">
      <c r="A27" s="13" t="s">
        <v>20</v>
      </c>
      <c r="B27" s="10">
        <f>B28</f>
        <v>296949.09</v>
      </c>
      <c r="C27" s="10">
        <f>C28</f>
        <v>296949.09</v>
      </c>
      <c r="D27" s="11">
        <f t="shared" si="0"/>
        <v>1</v>
      </c>
    </row>
    <row r="28" spans="1:4" ht="84.75" customHeight="1" outlineLevel="1">
      <c r="A28" s="8" t="s">
        <v>16</v>
      </c>
      <c r="B28" s="6">
        <v>296949.09</v>
      </c>
      <c r="C28" s="6">
        <v>296949.09</v>
      </c>
      <c r="D28" s="7">
        <f t="shared" si="0"/>
        <v>1</v>
      </c>
    </row>
    <row r="29" spans="1:4" ht="16.5" customHeight="1">
      <c r="A29" s="3" t="s">
        <v>6</v>
      </c>
      <c r="B29" s="12">
        <f>B5+B13+B15+B18+B23+B27</f>
        <v>912543368.6800001</v>
      </c>
      <c r="C29" s="12">
        <f>C5+C13+C15+C18+C23+C27</f>
        <v>762654694.38</v>
      </c>
      <c r="D29" s="11">
        <f t="shared" si="0"/>
        <v>0.8357462456641211</v>
      </c>
    </row>
    <row r="30" spans="1:4" ht="12.75" customHeight="1">
      <c r="A30" s="4"/>
      <c r="B30" s="4"/>
      <c r="C30" s="4"/>
      <c r="D30" s="4"/>
    </row>
    <row r="31" spans="1:4" ht="15" customHeight="1">
      <c r="A31" s="18"/>
      <c r="B31" s="19"/>
      <c r="C31" s="9"/>
      <c r="D31" s="9"/>
    </row>
  </sheetData>
  <sheetProtection/>
  <mergeCells count="7">
    <mergeCell ref="A1:D1"/>
    <mergeCell ref="A31:B31"/>
    <mergeCell ref="D3:D4"/>
    <mergeCell ref="C3:C4"/>
    <mergeCell ref="B3:B4"/>
    <mergeCell ref="A2:D2"/>
    <mergeCell ref="A3:A4"/>
  </mergeCells>
  <printOptions/>
  <pageMargins left="0.7874015748031497" right="0.3937007874015748" top="0.3937007874015748" bottom="0.3937007874015748" header="0.3937007874015748" footer="0.3937007874015748"/>
  <pageSetup errors="blank" fitToHeight="200" fitToWidth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40.00390625" style="0" customWidth="1"/>
    <col min="2" max="2" width="18.7109375" style="0" hidden="1" customWidth="1"/>
    <col min="3" max="3" width="15.421875" style="0" customWidth="1"/>
    <col min="4" max="4" width="16.140625" style="0" customWidth="1"/>
    <col min="5" max="5" width="16.8515625" style="0" customWidth="1"/>
    <col min="6" max="6" width="15.57421875" style="0" customWidth="1"/>
    <col min="7" max="7" width="11.140625" style="0" customWidth="1"/>
  </cols>
  <sheetData>
    <row r="1" spans="1:7" ht="15.75">
      <c r="A1" s="17" t="s">
        <v>22</v>
      </c>
      <c r="B1" s="17"/>
      <c r="C1" s="17"/>
      <c r="D1" s="17"/>
      <c r="E1" s="17"/>
      <c r="F1" s="17"/>
      <c r="G1" s="17"/>
    </row>
    <row r="2" spans="1:7" ht="15.75">
      <c r="A2" s="14"/>
      <c r="B2" s="15"/>
      <c r="D2" s="15"/>
      <c r="E2" s="15"/>
      <c r="F2" s="16" t="s">
        <v>28</v>
      </c>
      <c r="G2" s="15"/>
    </row>
    <row r="3" spans="1:7" ht="23.25" customHeight="1">
      <c r="A3" s="26" t="s">
        <v>0</v>
      </c>
      <c r="B3" s="26" t="s">
        <v>8</v>
      </c>
      <c r="C3" s="26" t="s">
        <v>23</v>
      </c>
      <c r="D3" s="27" t="s">
        <v>24</v>
      </c>
      <c r="E3" s="27"/>
      <c r="F3" s="27"/>
      <c r="G3" s="26" t="s">
        <v>7</v>
      </c>
    </row>
    <row r="4" spans="1:7" ht="61.5" customHeight="1">
      <c r="A4" s="26"/>
      <c r="B4" s="26"/>
      <c r="C4" s="26"/>
      <c r="D4" s="28" t="s">
        <v>25</v>
      </c>
      <c r="E4" s="28" t="s">
        <v>26</v>
      </c>
      <c r="F4" s="28" t="s">
        <v>27</v>
      </c>
      <c r="G4" s="26"/>
    </row>
    <row r="5" spans="1:7" ht="45">
      <c r="A5" s="29" t="s">
        <v>11</v>
      </c>
      <c r="B5" s="30">
        <f>'МП по ГРБС'!B6+'МП по ГРБС'!B14+'МП по ГРБС'!B24</f>
        <v>5123357.85</v>
      </c>
      <c r="C5" s="31">
        <f>'МП по ГРБС'!C6+'МП по ГРБС'!C14+'МП по ГРБС'!C24</f>
        <v>4459158.51</v>
      </c>
      <c r="D5" s="31"/>
      <c r="E5" s="31"/>
      <c r="F5" s="31">
        <v>4459158.51</v>
      </c>
      <c r="G5" s="32">
        <f>C5/B5</f>
        <v>0.8703585891428607</v>
      </c>
    </row>
    <row r="6" spans="1:7" ht="45">
      <c r="A6" s="29" t="s">
        <v>12</v>
      </c>
      <c r="B6" s="30">
        <f>'МП по ГРБС'!B7+'МП по ГРБС'!B19+'МП по ГРБС'!B25</f>
        <v>445123972.37</v>
      </c>
      <c r="C6" s="31">
        <f>'МП по ГРБС'!C7+'МП по ГРБС'!C19+'МП по ГРБС'!C25</f>
        <v>443611973.75</v>
      </c>
      <c r="D6" s="33">
        <v>4683333.35</v>
      </c>
      <c r="E6" s="33">
        <v>248883906.96</v>
      </c>
      <c r="F6" s="33">
        <v>190044733.44</v>
      </c>
      <c r="G6" s="32">
        <f aca="true" t="shared" si="0" ref="G6:G13">C6/B6</f>
        <v>0.9966031966062183</v>
      </c>
    </row>
    <row r="7" spans="1:7" ht="30">
      <c r="A7" s="29" t="s">
        <v>18</v>
      </c>
      <c r="B7" s="30">
        <f>'МП по ГРБС'!B16</f>
        <v>53823200.43</v>
      </c>
      <c r="C7" s="31">
        <f>'МП по ГРБС'!C16</f>
        <v>53823012.32</v>
      </c>
      <c r="D7" s="33">
        <v>225675.59</v>
      </c>
      <c r="E7" s="33">
        <v>3415557</v>
      </c>
      <c r="F7" s="33">
        <v>50181779.73</v>
      </c>
      <c r="G7" s="32">
        <f t="shared" si="0"/>
        <v>0.9999965050387473</v>
      </c>
    </row>
    <row r="8" spans="1:7" ht="120">
      <c r="A8" s="29" t="s">
        <v>13</v>
      </c>
      <c r="B8" s="30">
        <f>'МП по ГРБС'!B8+'МП по ГРБС'!B20+'МП по ГРБС'!B26</f>
        <v>311778453.26</v>
      </c>
      <c r="C8" s="31">
        <f>'МП по ГРБС'!C8+'МП по ГРБС'!C20+'МП по ГРБС'!C26</f>
        <v>164526450.33</v>
      </c>
      <c r="D8" s="34">
        <v>0</v>
      </c>
      <c r="E8" s="33">
        <v>19607251.93</v>
      </c>
      <c r="F8" s="33">
        <v>144919198.4</v>
      </c>
      <c r="G8" s="32">
        <f t="shared" si="0"/>
        <v>0.5277030808565761</v>
      </c>
    </row>
    <row r="9" spans="1:7" ht="45">
      <c r="A9" s="29" t="s">
        <v>14</v>
      </c>
      <c r="B9" s="30">
        <f>'МП по ГРБС'!B9+'МП по ГРБС'!B21</f>
        <v>13072672</v>
      </c>
      <c r="C9" s="31">
        <f>'МП по ГРБС'!C9+'МП по ГРБС'!C21</f>
        <v>12948412.84</v>
      </c>
      <c r="D9" s="33">
        <v>6150</v>
      </c>
      <c r="E9" s="33">
        <v>884536.84</v>
      </c>
      <c r="F9" s="33">
        <v>12057726</v>
      </c>
      <c r="G9" s="32">
        <f t="shared" si="0"/>
        <v>0.9904947389485486</v>
      </c>
    </row>
    <row r="10" spans="1:7" ht="60">
      <c r="A10" s="29" t="s">
        <v>15</v>
      </c>
      <c r="B10" s="30">
        <f>'МП по ГРБС'!B22+'МП по ГРБС'!B17+'МП по ГРБС'!B10</f>
        <v>18623009.1</v>
      </c>
      <c r="C10" s="31">
        <f>'МП по ГРБС'!C22+'МП по ГРБС'!C17+'МП по ГРБС'!C10</f>
        <v>18621809.1</v>
      </c>
      <c r="D10" s="31"/>
      <c r="E10" s="31"/>
      <c r="F10" s="31">
        <v>18621809.1</v>
      </c>
      <c r="G10" s="32">
        <f t="shared" si="0"/>
        <v>0.9999355635819348</v>
      </c>
    </row>
    <row r="11" spans="1:7" ht="75">
      <c r="A11" s="29" t="s">
        <v>16</v>
      </c>
      <c r="B11" s="30">
        <f>'МП по ГРБС'!B11+'МП по ГРБС'!B28</f>
        <v>64058703.67</v>
      </c>
      <c r="C11" s="31">
        <f>'МП по ГРБС'!C11+'МП по ГРБС'!C28</f>
        <v>63723877.53</v>
      </c>
      <c r="D11" s="33">
        <v>214489.9</v>
      </c>
      <c r="E11" s="34">
        <v>0</v>
      </c>
      <c r="F11" s="33">
        <v>63509387.63</v>
      </c>
      <c r="G11" s="32">
        <f t="shared" si="0"/>
        <v>0.994773135876666</v>
      </c>
    </row>
    <row r="12" spans="1:7" ht="60">
      <c r="A12" s="29" t="s">
        <v>17</v>
      </c>
      <c r="B12" s="30">
        <f>'МП по ГРБС'!B12</f>
        <v>940000</v>
      </c>
      <c r="C12" s="31">
        <f>'МП по ГРБС'!C12</f>
        <v>940000</v>
      </c>
      <c r="D12" s="31">
        <v>0</v>
      </c>
      <c r="E12" s="31">
        <v>0</v>
      </c>
      <c r="F12" s="31">
        <v>940000</v>
      </c>
      <c r="G12" s="32">
        <f t="shared" si="0"/>
        <v>1</v>
      </c>
    </row>
    <row r="13" spans="1:7" ht="15">
      <c r="A13" s="29" t="s">
        <v>21</v>
      </c>
      <c r="B13" s="30">
        <f>SUM(B5:B12)</f>
        <v>912543368.6800001</v>
      </c>
      <c r="C13" s="31">
        <f>SUM(C5:C12)</f>
        <v>762654694.38</v>
      </c>
      <c r="D13" s="31">
        <f>SUM(D5:D12)</f>
        <v>5129648.84</v>
      </c>
      <c r="E13" s="31">
        <f>SUM(E5:E12)</f>
        <v>272791252.72999996</v>
      </c>
      <c r="F13" s="31">
        <f>SUM(F5:F12)</f>
        <v>484733792.81</v>
      </c>
      <c r="G13" s="32">
        <f t="shared" si="0"/>
        <v>0.8357462456641211</v>
      </c>
    </row>
  </sheetData>
  <sheetProtection/>
  <mergeCells count="6">
    <mergeCell ref="A1:G1"/>
    <mergeCell ref="A3:A4"/>
    <mergeCell ref="B3:B4"/>
    <mergeCell ref="C3:C4"/>
    <mergeCell ref="G3:G4"/>
    <mergeCell ref="D3:F3"/>
  </mergeCells>
  <printOptions/>
  <pageMargins left="0.7874015748031497" right="0.31496062992125984" top="0.3937007874015748" bottom="0.35433070866141736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Закорюкина</dc:creator>
  <cp:keywords/>
  <dc:description/>
  <cp:lastModifiedBy>Glavbuh</cp:lastModifiedBy>
  <cp:lastPrinted>2017-03-31T10:25:01Z</cp:lastPrinted>
  <dcterms:created xsi:type="dcterms:W3CDTF">2016-04-20T14:07:42Z</dcterms:created>
  <dcterms:modified xsi:type="dcterms:W3CDTF">2017-03-31T10:25:25Z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Settings\Glavbuh\Local Settings\Application Data\Кейсистемс\Бюджет-КС\ReportManager\sqr_info_isp_budg_2016_8.xls</vt:lpwstr>
  </property>
</Properties>
</file>